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<sst xmlns="http://schemas.openxmlformats.org/spreadsheetml/2006/main" count="166" uniqueCount="113">
  <si>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</si>
  <si>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</si>
  <si>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</si>
  <si>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</si>
  <si>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</si>
  <si>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</si>
  <si>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</si>
  <si>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</si>
  <si>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</si>
  <si>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</si>
  <si>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</si>
  <si>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</si>
  <si>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</si>
  <si>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</si>
  <si>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</si>
  <si>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</si>
  <si>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</si>
  <si>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</si>
  <si>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</si>
  <si>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</si>
  <si>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</si>
  <si>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</si>
  <si>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</si>
  <si>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</si>
  <si>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</si>
  <si>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</si>
  <si>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</si>
  <si>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</si>
  <si>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</si>
  <si>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</si>
  <si>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</si>
  <si>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</si>
  <si>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</si>
  <si>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</si>
  <si>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</si>
  <si>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</si>
  <si>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</si>
  <si>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</si>
  <si>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</si>
  <si>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</si>
  <si>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</si>
  <si>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</si>
  <si>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</si>
  <si>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</si>
  <si>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</si>
  <si>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</si>
  <si>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</si>
  <si>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</si>
  <si>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</si>
  <si>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</si>
  <si>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</si>
  <si>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</si>
  <si>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</si>
  <si>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</si>
  <si>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</si>
  <si>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</si>
  <si>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</si>
  <si>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</si>
  <si>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</si>
  <si>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</si>
  <si>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</si>
  <si>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</si>
  <si>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</si>
  <si>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</si>
  <si>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</si>
  <si>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</si>
  <si>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</si>
  <si>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</si>
  <si>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</si>
  <si>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</si>
  <si>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</si>
  <si>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</si>
  <si>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</si>
  <si>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</si>
  <si>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</si>
  <si>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</si>
  <si>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</si>
  <si>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</si>
  <si>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</si>
  <si>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</si>
  <si>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</si>
  <si>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</si>
  <si>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</si>
  <si>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</si>
  <si>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</si>
  <si>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</si>
  <si>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</si>
  <si>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</si>
  <si>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</si>
  <si>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</si>
  <si>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</si>
  <si>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</si>
  <si>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</si>
  <si>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</si>
  <si>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</si>
  <si>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</si>
  <si>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</si>
  <si>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</si>
  <si>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</si>
  <si>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</si>
  <si>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</si>
  <si>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</si>
  <si>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</si>
  <si>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</si>
  <si>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</si>
  <si>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</si>
  <si>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</si>
  <si>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</si>
  <si>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</si>
  <si>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</si>
  <si>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Відхилення від тимчасового плану лютого, тис.грн.</t>
  </si>
  <si>
    <t>Тимчасовий план на 2 місяці тис.грн.</t>
  </si>
  <si>
    <t>Аналіз використання коштів загального фонду міського бюджету станом на 13.02.2019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</si>
</sst>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1188.6</c:v>
                </c:pt>
                <c:pt idx="3">
                  <c:v>1924.8000000000015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21380.2</c:v>
                </c:pt>
                <c:pt idx="1">
                  <c:v>20904.499999999996</c:v>
                </c:pt>
                <c:pt idx="2">
                  <c:v>61.6</c:v>
                </c:pt>
                <c:pt idx="3">
                  <c:v>414.10000000000434</c:v>
                </c:pt>
              </c:numCache>
            </c:numRef>
          </c:val>
          <c:shape val="box"/>
        </c:ser>
        <c:shape val="box"/>
        <c:axId val="21336224"/>
        <c:axId val="57808289"/>
      </c:bar3D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3">
                  <c:v>16.3</c:v>
                </c:pt>
                <c:pt idx="4">
                  <c:v>13313.7</c:v>
                </c:pt>
                <c:pt idx="5">
                  <c:v>27737.100000000002</c:v>
                </c:pt>
                <c:pt idx="6">
                  <c:v>3222.6</c:v>
                </c:pt>
                <c:pt idx="7">
                  <c:v>803.7999999999943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88028.2</c:v>
                </c:pt>
                <c:pt idx="1">
                  <c:v>21451.5</c:v>
                </c:pt>
                <c:pt idx="2">
                  <c:v>80861.2</c:v>
                </c:pt>
                <c:pt idx="3">
                  <c:v>16.3</c:v>
                </c:pt>
                <c:pt idx="4">
                  <c:v>3563.2999999999997</c:v>
                </c:pt>
                <c:pt idx="5">
                  <c:v>2353.3999999999996</c:v>
                </c:pt>
                <c:pt idx="6">
                  <c:v>1019.3</c:v>
                </c:pt>
                <c:pt idx="7">
                  <c:v>214.7000000000005</c:v>
                </c:pt>
              </c:numCache>
            </c:numRef>
          </c:val>
          <c:shape val="box"/>
        </c:ser>
        <c:shape val="box"/>
        <c:axId val="50512554"/>
        <c:axId val="51959803"/>
      </c:bar3D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24887.9</c:v>
                </c:pt>
                <c:pt idx="1">
                  <c:v>17537.9</c:v>
                </c:pt>
                <c:pt idx="3">
                  <c:v>24887.9</c:v>
                </c:pt>
              </c:numCache>
            </c:numRef>
          </c:val>
          <c:shape val="box"/>
        </c:ser>
        <c:shape val="box"/>
        <c:axId val="64985044"/>
        <c:axId val="47994485"/>
      </c:bar3D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1737.0000000000002</c:v>
                </c:pt>
                <c:pt idx="1">
                  <c:v>1093.7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583.2000000000002</c:v>
                </c:pt>
              </c:numCache>
            </c:numRef>
          </c:val>
          <c:shape val="box"/>
        </c:ser>
        <c:shape val="box"/>
        <c:axId val="29297182"/>
        <c:axId val="62348047"/>
      </c:bar3D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9498.7</c:v>
                </c:pt>
                <c:pt idx="1">
                  <c:v>5388.9</c:v>
                </c:pt>
                <c:pt idx="2">
                  <c:v>274.8</c:v>
                </c:pt>
                <c:pt idx="3">
                  <c:v>507.8</c:v>
                </c:pt>
                <c:pt idx="4">
                  <c:v>870</c:v>
                </c:pt>
                <c:pt idx="5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3393.9</c:v>
                </c:pt>
                <c:pt idx="1">
                  <c:v>2567.3</c:v>
                </c:pt>
                <c:pt idx="2">
                  <c:v>41.9</c:v>
                </c:pt>
                <c:pt idx="3">
                  <c:v>1.5</c:v>
                </c:pt>
                <c:pt idx="5">
                  <c:v>783.1999999999999</c:v>
                </c:pt>
              </c:numCache>
            </c:numRef>
          </c:val>
          <c:shape val="box"/>
        </c:ser>
        <c:shape val="box"/>
        <c:axId val="24261512"/>
        <c:axId val="17027017"/>
      </c:bar3D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7017"/>
        <c:crosses val="autoZero"/>
        <c:auto val="1"/>
        <c:lblOffset val="100"/>
        <c:tickLblSkip val="2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4"/>
                <c:pt idx="0">
                  <c:v>2261.1</c:v>
                </c:pt>
                <c:pt idx="1">
                  <c:v>936.2</c:v>
                </c:pt>
                <c:pt idx="2">
                  <c:v>351.7</c:v>
                </c:pt>
                <c:pt idx="3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4"/>
                <c:pt idx="0">
                  <c:v>379.6</c:v>
                </c:pt>
                <c:pt idx="1">
                  <c:v>368.20000000000005</c:v>
                </c:pt>
                <c:pt idx="2">
                  <c:v>9.6</c:v>
                </c:pt>
                <c:pt idx="3">
                  <c:v>1.7999999999999776</c:v>
                </c:pt>
              </c:numCache>
            </c:numRef>
          </c:val>
          <c:shape val="box"/>
        </c:ser>
        <c:shape val="box"/>
        <c:axId val="19025426"/>
        <c:axId val="37011107"/>
      </c:bar3D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2840.3999999999996</c:v>
                </c:pt>
              </c:numCache>
            </c:numRef>
          </c:val>
          <c:shape val="box"/>
        </c:ser>
        <c:shape val="box"/>
        <c:axId val="64664508"/>
        <c:axId val="45109661"/>
      </c:bar3D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88028.2</c:v>
                </c:pt>
                <c:pt idx="1">
                  <c:v>24887.9</c:v>
                </c:pt>
                <c:pt idx="2">
                  <c:v>1737.0000000000002</c:v>
                </c:pt>
                <c:pt idx="3">
                  <c:v>3393.9</c:v>
                </c:pt>
                <c:pt idx="4">
                  <c:v>379.6</c:v>
                </c:pt>
                <c:pt idx="5">
                  <c:v>21380.2</c:v>
                </c:pt>
                <c:pt idx="6">
                  <c:v>2840.3999999999996</c:v>
                </c:pt>
              </c:numCache>
            </c:numRef>
          </c:val>
          <c:shape val="box"/>
        </c:ser>
        <c:shape val="box"/>
        <c:axId val="3333766"/>
        <c:axId val="30003895"/>
      </c:bar3D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35366.6</c:v>
                </c:pt>
                <c:pt idx="2">
                  <c:v>13639.7</c:v>
                </c:pt>
                <c:pt idx="3">
                  <c:v>18430.100000000002</c:v>
                </c:pt>
                <c:pt idx="4">
                  <c:v>16.3</c:v>
                </c:pt>
                <c:pt idx="5">
                  <c:v>175437.79999999993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107549.8</c:v>
                </c:pt>
                <c:pt idx="1">
                  <c:v>2776.7</c:v>
                </c:pt>
                <c:pt idx="2">
                  <c:v>3625.5</c:v>
                </c:pt>
                <c:pt idx="3">
                  <c:v>5247.000000000001</c:v>
                </c:pt>
                <c:pt idx="4">
                  <c:v>16.3</c:v>
                </c:pt>
                <c:pt idx="5">
                  <c:v>58177.3</c:v>
                </c:pt>
              </c:numCache>
            </c:numRef>
          </c:val>
          <c:shape val="box"/>
        </c:ser>
        <c:shape val="box"/>
        <c:axId val="1599600"/>
        <c:axId val="14396401"/>
      </c:bar3D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G97">
      <selection activeCell="D149" sqref="D149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111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110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11099.2+9623.1+1.9+134.7+531.1+44.4+1464.8+43.3+356.7+16648.5+1044.7+22.2+15069.2+2403.3+273.5+220.6+39.4+2669.9+423.4+804.7+85+14514.4+10510.2</f>
        <v>88028.2</v>
      </c>
      <c r="E6" s="3">
        <f>D6/D154*100</f>
        <v>49.623377750819365</v>
      </c>
      <c r="F6" s="3">
        <f>D6/B6*100</f>
        <v>62.923219664640904</v>
      </c>
      <c r="G6" s="3">
        <f aca="true" t="shared" si="0" ref="G6:G43">D6/C6*100</f>
        <v>41.94879311955198</v>
      </c>
      <c r="H6" s="37">
        <f>B6-D6</f>
        <v>51869.59999999999</v>
      </c>
      <c r="I6" s="37">
        <f aca="true" t="shared" si="1" ref="I6:I43">C6-D6</f>
        <v>121818.59999999999</v>
      </c>
      <c r="J6" s="152"/>
      <c r="K6" s="153">
        <f>H6-H7</f>
        <v>27281.899999999994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9623.1+1044.7+273.5+10510.2</f>
        <v>21451.5</v>
      </c>
      <c r="E7" s="132">
        <f>D7/D6*100</f>
        <v>24.36889542214881</v>
      </c>
      <c r="F7" s="132">
        <f>D7/B7*100</f>
        <v>46.593989469843095</v>
      </c>
      <c r="G7" s="132">
        <f>D7/C7*100</f>
        <v>26.443341859533426</v>
      </c>
      <c r="H7" s="131">
        <f>B7-D7</f>
        <v>24587.699999999997</v>
      </c>
      <c r="I7" s="131">
        <f t="shared" si="1"/>
        <v>59670.999999999985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20722.3+1.9+16592.9+1044.7+15069.2+2403.3+273.5+14243.2+10510.2</f>
        <v>80861.2</v>
      </c>
      <c r="E8" s="96">
        <f>D8/D6*100</f>
        <v>91.85829086588161</v>
      </c>
      <c r="F8" s="96">
        <f>D8/B8*100</f>
        <v>74.65615377868463</v>
      </c>
      <c r="G8" s="96">
        <f t="shared" si="0"/>
        <v>49.080170169580825</v>
      </c>
      <c r="H8" s="94">
        <f>B8-D8</f>
        <v>27450.300000000003</v>
      </c>
      <c r="I8" s="94">
        <f t="shared" si="1"/>
        <v>83892.09999999999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16.3</v>
      </c>
      <c r="D9" s="94">
        <v>16.3</v>
      </c>
      <c r="E9" s="116">
        <f>D9/D6*100</f>
        <v>0.018516793482088695</v>
      </c>
      <c r="F9" s="96">
        <f>D9/B9*100</f>
        <v>100</v>
      </c>
      <c r="G9" s="96">
        <f t="shared" si="0"/>
        <v>100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525.8+44.4+601.2+43.3+356.4+55.6+22.2+1183.8+262+357.1+64+47.5</f>
        <v>3563.2999999999997</v>
      </c>
      <c r="E10" s="96">
        <f>D10/D6*100</f>
        <v>4.047907375136604</v>
      </c>
      <c r="F10" s="96">
        <f aca="true" t="shared" si="3" ref="F10:F41">D10/B10*100</f>
        <v>39.32394552718123</v>
      </c>
      <c r="G10" s="96">
        <f t="shared" si="0"/>
        <v>26.76416022593268</v>
      </c>
      <c r="H10" s="94">
        <f t="shared" si="2"/>
        <v>5498.1</v>
      </c>
      <c r="I10" s="94">
        <f t="shared" si="1"/>
        <v>9750.400000000001</v>
      </c>
      <c r="J10" s="152"/>
      <c r="K10" s="153"/>
      <c r="L10" s="127"/>
    </row>
    <row r="11" spans="1:12" s="151" customFormat="1" ht="18">
      <c r="A11" s="92" t="s">
        <v>0</v>
      </c>
      <c r="B11" s="114">
        <f>19956.8-159.6</f>
        <v>19797.2</v>
      </c>
      <c r="C11" s="115">
        <f>27896.7-159.6</f>
        <v>27737.100000000002</v>
      </c>
      <c r="D11" s="134">
        <f>39.4+1482.5+161.1+446.7+223.7</f>
        <v>2353.3999999999996</v>
      </c>
      <c r="E11" s="96">
        <f>D11/D6*100</f>
        <v>2.673461458941566</v>
      </c>
      <c r="F11" s="96">
        <f t="shared" si="3"/>
        <v>11.887539652072007</v>
      </c>
      <c r="G11" s="96">
        <f t="shared" si="0"/>
        <v>8.48466494334303</v>
      </c>
      <c r="H11" s="94">
        <f t="shared" si="2"/>
        <v>17443.800000000003</v>
      </c>
      <c r="I11" s="94">
        <f t="shared" si="1"/>
        <v>25383.700000000004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134.7+863.6+21</f>
        <v>1019.3</v>
      </c>
      <c r="E12" s="96">
        <f>D12/D6*100</f>
        <v>1.1579243924106137</v>
      </c>
      <c r="F12" s="96">
        <f t="shared" si="3"/>
        <v>47.872440353184295</v>
      </c>
      <c r="G12" s="96">
        <f t="shared" si="0"/>
        <v>31.629739961521754</v>
      </c>
      <c r="H12" s="94">
        <f>B12-D12</f>
        <v>1109.8999999999999</v>
      </c>
      <c r="I12" s="94">
        <f t="shared" si="1"/>
        <v>2203.3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582.1999999999907</v>
      </c>
      <c r="C13" s="115">
        <f>C6-C8-C9-C10-C11-C12</f>
        <v>803.7999999999943</v>
      </c>
      <c r="D13" s="115">
        <f>D6-D8-D9-D10-D11-D12</f>
        <v>214.7000000000005</v>
      </c>
      <c r="E13" s="96">
        <f>D13/D6*100</f>
        <v>0.2438991141475124</v>
      </c>
      <c r="F13" s="96">
        <f t="shared" si="3"/>
        <v>36.877361731364466</v>
      </c>
      <c r="G13" s="96">
        <f t="shared" si="0"/>
        <v>26.710624533466287</v>
      </c>
      <c r="H13" s="94">
        <f t="shared" si="2"/>
        <v>367.4999999999902</v>
      </c>
      <c r="I13" s="94">
        <f t="shared" si="1"/>
        <v>589.0999999999938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9880.4+236.6+6978.3+6921+371.7+499.9</f>
        <v>24887.9</v>
      </c>
      <c r="E18" s="3">
        <f>D18/D154*100</f>
        <v>14.029841154591569</v>
      </c>
      <c r="F18" s="3">
        <f>D18/B18*100</f>
        <v>38.8365528207641</v>
      </c>
      <c r="G18" s="3">
        <f t="shared" si="0"/>
        <v>25.89102174654827</v>
      </c>
      <c r="H18" s="37">
        <f>B18-D18</f>
        <v>39195.799999999996</v>
      </c>
      <c r="I18" s="37">
        <f t="shared" si="1"/>
        <v>71237.69999999998</v>
      </c>
      <c r="J18" s="152"/>
      <c r="K18" s="153">
        <f>H18-H19</f>
        <v>22657.5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9880.4+236.6+6921+499.9</f>
        <v>17537.9</v>
      </c>
      <c r="E19" s="132">
        <f>D19/D18*100</f>
        <v>70.46757661353509</v>
      </c>
      <c r="F19" s="132">
        <f t="shared" si="3"/>
        <v>51.46671283769905</v>
      </c>
      <c r="G19" s="132">
        <f t="shared" si="0"/>
        <v>34.31107476562378</v>
      </c>
      <c r="H19" s="131">
        <f t="shared" si="2"/>
        <v>16538.299999999996</v>
      </c>
      <c r="I19" s="131">
        <f t="shared" si="1"/>
        <v>33576.5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24887.9</v>
      </c>
      <c r="E25" s="96">
        <f>D25/D18*100</f>
        <v>100</v>
      </c>
      <c r="F25" s="96">
        <f t="shared" si="3"/>
        <v>38.937780343601325</v>
      </c>
      <c r="G25" s="96">
        <f t="shared" si="0"/>
        <v>25.958479616336973</v>
      </c>
      <c r="H25" s="94">
        <f>B25-D25</f>
        <v>39029.2</v>
      </c>
      <c r="I25" s="94">
        <f t="shared" si="1"/>
        <v>70987.9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238.4+293+43.5+2+39.3+520.9+174.4+181.2+85.5+20.9+137.9</f>
        <v>1737.0000000000002</v>
      </c>
      <c r="E33" s="3">
        <f>D33/D154*100</f>
        <v>0.9791840245872714</v>
      </c>
      <c r="F33" s="3">
        <f>D33/B33*100</f>
        <v>41.90692175927044</v>
      </c>
      <c r="G33" s="3">
        <f t="shared" si="0"/>
        <v>27.937723164023552</v>
      </c>
      <c r="H33" s="37">
        <f t="shared" si="2"/>
        <v>2407.8999999999996</v>
      </c>
      <c r="I33" s="37">
        <f t="shared" si="1"/>
        <v>4480.4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95.5+254.3+520.9+145.6+77.4</f>
        <v>1093.7</v>
      </c>
      <c r="E34" s="96">
        <f>D34/D33*100</f>
        <v>62.964881980426014</v>
      </c>
      <c r="F34" s="96">
        <f t="shared" si="3"/>
        <v>49.55820381530654</v>
      </c>
      <c r="G34" s="96">
        <f t="shared" si="0"/>
        <v>32.602021045100905</v>
      </c>
      <c r="H34" s="94">
        <f t="shared" si="2"/>
        <v>1113.2</v>
      </c>
      <c r="I34" s="94">
        <f t="shared" si="1"/>
        <v>2261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0.6908462867012088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2.4755325273459987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0.29360967184801373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583.2000000000002</v>
      </c>
      <c r="E39" s="96">
        <f>D39/D33*100</f>
        <v>33.57512953367876</v>
      </c>
      <c r="F39" s="96">
        <f t="shared" si="3"/>
        <v>42.1844484629295</v>
      </c>
      <c r="G39" s="96">
        <f t="shared" si="0"/>
        <v>28.51415440277711</v>
      </c>
      <c r="H39" s="94">
        <f>B39-D39</f>
        <v>799.2999999999994</v>
      </c>
      <c r="I39" s="94">
        <f t="shared" si="1"/>
        <v>1462.0999999999995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f>18+9.7+7.2</f>
        <v>34.9</v>
      </c>
      <c r="E43" s="3">
        <f>D43/D154*100</f>
        <v>0.019673875911396528</v>
      </c>
      <c r="F43" s="3">
        <f>D43/B43*100</f>
        <v>33.883495145631066</v>
      </c>
      <c r="G43" s="3">
        <f t="shared" si="0"/>
        <v>22.57438551099612</v>
      </c>
      <c r="H43" s="37">
        <f t="shared" si="2"/>
        <v>68.1</v>
      </c>
      <c r="I43" s="37">
        <f t="shared" si="1"/>
        <v>119.69999999999999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346.4+682.6-0.1+14.1+556.7</f>
        <v>1599.7</v>
      </c>
      <c r="E45" s="3">
        <f>D45/D154*100</f>
        <v>0.9017850800991699</v>
      </c>
      <c r="F45" s="3">
        <f>D45/B45*100</f>
        <v>70.69872276483848</v>
      </c>
      <c r="G45" s="3">
        <f aca="true" t="shared" si="5" ref="G45:G76">D45/C45*100</f>
        <v>47.13178751362659</v>
      </c>
      <c r="H45" s="37">
        <f>B45-D45</f>
        <v>662.9999999999998</v>
      </c>
      <c r="I45" s="37">
        <f aca="true" t="shared" si="6" ref="I45:I77">C45-D45</f>
        <v>1794.3999999999999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332.5+633.1+14.1+510.1</f>
        <v>1489.8000000000002</v>
      </c>
      <c r="E46" s="96">
        <f>D46/D45*100</f>
        <v>93.12996186785023</v>
      </c>
      <c r="F46" s="96">
        <f aca="true" t="shared" si="7" ref="F46:F74">D46/B46*100</f>
        <v>75.59750342517889</v>
      </c>
      <c r="G46" s="96">
        <f t="shared" si="5"/>
        <v>50.399188092016246</v>
      </c>
      <c r="H46" s="94">
        <f aca="true" t="shared" si="8" ref="H46:H74">B46-D46</f>
        <v>480.89999999999986</v>
      </c>
      <c r="I46" s="94">
        <f t="shared" si="6"/>
        <v>1466.1999999999998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>
        <v>8.3</v>
      </c>
      <c r="E48" s="96">
        <f>D48/D45*100</f>
        <v>0.5188472838657249</v>
      </c>
      <c r="F48" s="96">
        <f t="shared" si="7"/>
        <v>76.85185185185185</v>
      </c>
      <c r="G48" s="96">
        <f t="shared" si="5"/>
        <v>39.15094339622642</v>
      </c>
      <c r="H48" s="94">
        <f t="shared" si="8"/>
        <v>2.5</v>
      </c>
      <c r="I48" s="94">
        <f t="shared" si="6"/>
        <v>12.899999999999999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13.9+43.7+37.9</f>
        <v>95.5</v>
      </c>
      <c r="E49" s="96">
        <f>D49/D45*100</f>
        <v>5.969869350503219</v>
      </c>
      <c r="F49" s="96">
        <f t="shared" si="7"/>
        <v>37.68745067087608</v>
      </c>
      <c r="G49" s="96">
        <f t="shared" si="5"/>
        <v>25.63758389261745</v>
      </c>
      <c r="H49" s="94">
        <f t="shared" si="8"/>
        <v>157.9</v>
      </c>
      <c r="I49" s="94">
        <f t="shared" si="6"/>
        <v>277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6.099999999999863</v>
      </c>
      <c r="E50" s="96">
        <f>D50/D45*100</f>
        <v>0.38132149778082536</v>
      </c>
      <c r="F50" s="96">
        <f t="shared" si="7"/>
        <v>21.94244604316516</v>
      </c>
      <c r="G50" s="96">
        <f t="shared" si="5"/>
        <v>13.73873873873846</v>
      </c>
      <c r="H50" s="94">
        <f t="shared" si="8"/>
        <v>21.699999999999903</v>
      </c>
      <c r="I50" s="94">
        <f t="shared" si="6"/>
        <v>38.30000000000004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721.7+145.3+5+112.8+1132.7+7.6+9.6+17.1+0.3+1056.5+185.3</f>
        <v>3393.9</v>
      </c>
      <c r="E51" s="3">
        <f>D51/D154*100</f>
        <v>1.91321396721171</v>
      </c>
      <c r="F51" s="3">
        <f>D51/B51*100</f>
        <v>53.59579306424105</v>
      </c>
      <c r="G51" s="3">
        <f t="shared" si="5"/>
        <v>35.73015254719067</v>
      </c>
      <c r="H51" s="37">
        <f>B51-D51</f>
        <v>2938.4999999999995</v>
      </c>
      <c r="I51" s="37">
        <f t="shared" si="6"/>
        <v>6104.800000000001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721.7+980.4+865.2</f>
        <v>2567.3</v>
      </c>
      <c r="E52" s="96">
        <f>D52/D51*100</f>
        <v>75.64453873125314</v>
      </c>
      <c r="F52" s="96">
        <f t="shared" si="7"/>
        <v>71.4607804932361</v>
      </c>
      <c r="G52" s="96">
        <f t="shared" si="5"/>
        <v>47.640520328824074</v>
      </c>
      <c r="H52" s="94">
        <f t="shared" si="8"/>
        <v>1025.2999999999997</v>
      </c>
      <c r="I52" s="94">
        <f t="shared" si="6"/>
        <v>2821.5999999999995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3.2+7.6+9.6+11.4+10.1</f>
        <v>41.9</v>
      </c>
      <c r="E54" s="96">
        <f>D54/D51*100</f>
        <v>1.2345679012345678</v>
      </c>
      <c r="F54" s="96">
        <f t="shared" si="7"/>
        <v>23.394751535455054</v>
      </c>
      <c r="G54" s="96">
        <f t="shared" si="5"/>
        <v>15.247452692867538</v>
      </c>
      <c r="H54" s="94">
        <f t="shared" si="8"/>
        <v>137.2</v>
      </c>
      <c r="I54" s="94">
        <f t="shared" si="6"/>
        <v>232.9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>
        <f>0.3+1.2</f>
        <v>1.5</v>
      </c>
      <c r="E55" s="96">
        <f>D55/D51*100</f>
        <v>0.04419694157164324</v>
      </c>
      <c r="F55" s="96">
        <f t="shared" si="7"/>
        <v>0.44286979627989376</v>
      </c>
      <c r="G55" s="96">
        <f t="shared" si="5"/>
        <v>0.29539188656951554</v>
      </c>
      <c r="H55" s="94">
        <f t="shared" si="8"/>
        <v>337.2</v>
      </c>
      <c r="I55" s="94">
        <f t="shared" si="6"/>
        <v>506.3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783.1999999999999</v>
      </c>
      <c r="E57" s="96">
        <f>D57/D51*100</f>
        <v>23.076696425940654</v>
      </c>
      <c r="F57" s="96">
        <f t="shared" si="7"/>
        <v>47.6979293544458</v>
      </c>
      <c r="G57" s="96">
        <f t="shared" si="5"/>
        <v>31.87367735634054</v>
      </c>
      <c r="H57" s="94">
        <f>B57-D57</f>
        <v>858.8000000000001</v>
      </c>
      <c r="I57" s="94">
        <f>C57-D57</f>
        <v>1674.000000000001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80.6+106+88.7+4.1+0.3+50.7+49.2</f>
        <v>379.6</v>
      </c>
      <c r="E59" s="3">
        <f>D59/D154*100</f>
        <v>0.21398863312223848</v>
      </c>
      <c r="F59" s="3">
        <f>D59/B59*100</f>
        <v>25.204169709846624</v>
      </c>
      <c r="G59" s="3">
        <f t="shared" si="5"/>
        <v>16.78828888594047</v>
      </c>
      <c r="H59" s="37">
        <f>B59-D59</f>
        <v>1126.5</v>
      </c>
      <c r="I59" s="37">
        <f t="shared" si="6"/>
        <v>1881.5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80.6+106+88.7+4.1+50.7+38.1</f>
        <v>368.20000000000005</v>
      </c>
      <c r="E60" s="96">
        <f>D60/D59*100</f>
        <v>96.9968387776607</v>
      </c>
      <c r="F60" s="96">
        <f t="shared" si="7"/>
        <v>58.883735806812744</v>
      </c>
      <c r="G60" s="96">
        <f t="shared" si="5"/>
        <v>39.32920316171759</v>
      </c>
      <c r="H60" s="94">
        <f t="shared" si="8"/>
        <v>257.0999999999999</v>
      </c>
      <c r="I60" s="94">
        <f t="shared" si="6"/>
        <v>568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>
        <v>9.6</v>
      </c>
      <c r="E62" s="96">
        <f>D62/D59*100</f>
        <v>2.5289778714436246</v>
      </c>
      <c r="F62" s="96">
        <f t="shared" si="7"/>
        <v>4.12194074710176</v>
      </c>
      <c r="G62" s="96">
        <f t="shared" si="5"/>
        <v>2.7295990901336364</v>
      </c>
      <c r="H62" s="94">
        <f t="shared" si="8"/>
        <v>223.3</v>
      </c>
      <c r="I62" s="94">
        <f t="shared" si="6"/>
        <v>342.09999999999997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1.7999999999999776</v>
      </c>
      <c r="E64" s="96">
        <f>D64/D59*100</f>
        <v>0.4741833508956737</v>
      </c>
      <c r="F64" s="96">
        <f t="shared" si="7"/>
        <v>0.2778206513350791</v>
      </c>
      <c r="G64" s="96">
        <f t="shared" si="5"/>
        <v>0.18495684340320365</v>
      </c>
      <c r="H64" s="94">
        <f t="shared" si="8"/>
        <v>646.1</v>
      </c>
      <c r="I64" s="94">
        <f t="shared" si="6"/>
        <v>971.3999999999999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244+43.9+2457.4+2707.4+10.4+33.4+0.3+26.7+297+18.1+13+3+6.2+490.1+6379.1-0.1+2560.6+73.2+32.7+207.4+162.1+3.7+587.9+1178+3844.7</f>
        <v>21380.2</v>
      </c>
      <c r="E90" s="3">
        <f>D90/D154*100</f>
        <v>12.052475695153012</v>
      </c>
      <c r="F90" s="3">
        <f aca="true" t="shared" si="11" ref="F90:F96">D90/B90*100</f>
        <v>61.98057689520221</v>
      </c>
      <c r="G90" s="3">
        <f t="shared" si="9"/>
        <v>41.32038459680147</v>
      </c>
      <c r="H90" s="37">
        <f aca="true" t="shared" si="12" ref="H90:H96">B90-D90</f>
        <v>13114.8</v>
      </c>
      <c r="I90" s="37">
        <f t="shared" si="10"/>
        <v>30362.3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244+2447.7+2707.4+7.9+32.8+292+16+4.4+487.2+6367.9-0.1+2554.5+39.8+0.3+122+1.4+575.3+1176+3828</f>
        <v>20904.499999999996</v>
      </c>
      <c r="E91" s="96">
        <f>D91/D90*100</f>
        <v>97.7750441997736</v>
      </c>
      <c r="F91" s="96">
        <f t="shared" si="11"/>
        <v>64.50214446604338</v>
      </c>
      <c r="G91" s="96">
        <f t="shared" si="9"/>
        <v>42.98763497576553</v>
      </c>
      <c r="H91" s="94">
        <f t="shared" si="12"/>
        <v>11504.500000000004</v>
      </c>
      <c r="I91" s="94">
        <f t="shared" si="10"/>
        <v>27724.600000000002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>
        <f>56.2+5.4</f>
        <v>61.6</v>
      </c>
      <c r="E92" s="96">
        <f>D92/D90*100</f>
        <v>0.2881170428714418</v>
      </c>
      <c r="F92" s="96">
        <f t="shared" si="11"/>
        <v>7.54994484618213</v>
      </c>
      <c r="G92" s="96">
        <f t="shared" si="9"/>
        <v>5.1825677267373385</v>
      </c>
      <c r="H92" s="94">
        <f t="shared" si="12"/>
        <v>754.3</v>
      </c>
      <c r="I92" s="94">
        <f t="shared" si="10"/>
        <v>1127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414.10000000000434</v>
      </c>
      <c r="E94" s="96">
        <f>D94/D90*100</f>
        <v>1.9368387573549564</v>
      </c>
      <c r="F94" s="96">
        <f t="shared" si="11"/>
        <v>32.60373198960746</v>
      </c>
      <c r="G94" s="96">
        <f>D94/C94*100</f>
        <v>21.513923524522234</v>
      </c>
      <c r="H94" s="94">
        <f t="shared" si="12"/>
        <v>855.9999999999956</v>
      </c>
      <c r="I94" s="94">
        <f>C94-D94</f>
        <v>1510.699999999997</v>
      </c>
      <c r="K94" s="153"/>
    </row>
    <row r="95" spans="1:11" ht="18.75">
      <c r="A95" s="76" t="s">
        <v>12</v>
      </c>
      <c r="B95" s="84">
        <f>11002.5-173.7-321.7</f>
        <v>10507.099999999999</v>
      </c>
      <c r="C95" s="79">
        <v>16795.4</v>
      </c>
      <c r="D95" s="78">
        <f>550.6+16+384.3+525.5+369.8+2.6+13.2+66.6+29.8+815.4+66.6</f>
        <v>2840.3999999999996</v>
      </c>
      <c r="E95" s="75">
        <f>D95/D154*100</f>
        <v>1.6011941873561804</v>
      </c>
      <c r="F95" s="77">
        <f t="shared" si="11"/>
        <v>27.033149013524188</v>
      </c>
      <c r="G95" s="74">
        <f>D95/C95*100</f>
        <v>16.9117734617812</v>
      </c>
      <c r="H95" s="78">
        <f t="shared" si="12"/>
        <v>7666.699999999999</v>
      </c>
      <c r="I95" s="80">
        <f>C95-D95</f>
        <v>13955.000000000002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f>101+2.6</f>
        <v>103.6</v>
      </c>
      <c r="E96" s="121">
        <f>D96/D95*100</f>
        <v>3.6473736093507956</v>
      </c>
      <c r="F96" s="122">
        <f t="shared" si="11"/>
        <v>4.043715846994536</v>
      </c>
      <c r="G96" s="123">
        <f>D96/C96*100</f>
        <v>2.6895119418483904</v>
      </c>
      <c r="H96" s="124">
        <f t="shared" si="12"/>
        <v>2458.4</v>
      </c>
      <c r="I96" s="113">
        <f>C96-D96</f>
        <v>3748.4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152.2+12.4+164.7+14+1585.4+13.1+10.2+18+148.6+2141.8</f>
        <v>4260.4</v>
      </c>
      <c r="E102" s="16">
        <f>D102/D154*100</f>
        <v>2.4016785367597064</v>
      </c>
      <c r="F102" s="16">
        <f>D102/B102*100</f>
        <v>44.68591686682539</v>
      </c>
      <c r="G102" s="16">
        <f aca="true" t="shared" si="14" ref="G102:G152">D102/C102*100</f>
        <v>29.794673827906454</v>
      </c>
      <c r="H102" s="62">
        <f aca="true" t="shared" si="15" ref="H102:H108">B102-D102</f>
        <v>5273.700000000001</v>
      </c>
      <c r="I102" s="62">
        <f aca="true" t="shared" si="16" ref="I102:I152">C102-D102</f>
        <v>10038.800000000001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152.1+12.4+164.7+14+1585.4+8+18+148.5+2111.8</f>
        <v>4214.900000000001</v>
      </c>
      <c r="E104" s="96">
        <f>D104/D102*100</f>
        <v>98.93202516195664</v>
      </c>
      <c r="F104" s="96">
        <f aca="true" t="shared" si="17" ref="F104:F152">D104/B104*100</f>
        <v>45.205332532523954</v>
      </c>
      <c r="G104" s="96">
        <f t="shared" si="14"/>
        <v>30.138073548654663</v>
      </c>
      <c r="H104" s="94">
        <f t="shared" si="15"/>
        <v>5108.999999999999</v>
      </c>
      <c r="I104" s="94">
        <f t="shared" si="16"/>
        <v>9770.399999999998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45.49999999999909</v>
      </c>
      <c r="E106" s="112">
        <f>D106/D102*100</f>
        <v>1.0679748380433551</v>
      </c>
      <c r="F106" s="112">
        <f t="shared" si="17"/>
        <v>21.64605137963793</v>
      </c>
      <c r="G106" s="112">
        <f t="shared" si="14"/>
        <v>14.495062121694449</v>
      </c>
      <c r="H106" s="113">
        <f t="shared" si="15"/>
        <v>164.70000000000164</v>
      </c>
      <c r="I106" s="113">
        <f t="shared" si="16"/>
        <v>268.40000000000236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42450.7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28850.4</v>
      </c>
      <c r="E107" s="65">
        <f>D107/D154*100</f>
        <v>16.26358709438838</v>
      </c>
      <c r="F107" s="65">
        <f>D107/B107*100</f>
        <v>67.96213018866591</v>
      </c>
      <c r="G107" s="65">
        <f t="shared" si="14"/>
        <v>49.41753210382163</v>
      </c>
      <c r="H107" s="64">
        <f t="shared" si="15"/>
        <v>13600.299999999996</v>
      </c>
      <c r="I107" s="64">
        <f t="shared" si="16"/>
        <v>29530.5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f>1.8+140.5+138.5+0.9</f>
        <v>281.7</v>
      </c>
      <c r="E108" s="89">
        <f>D108/D107*100</f>
        <v>0.9764162715248316</v>
      </c>
      <c r="F108" s="89">
        <f t="shared" si="17"/>
        <v>37.90365984930032</v>
      </c>
      <c r="G108" s="89">
        <f t="shared" si="14"/>
        <v>25.27137346371221</v>
      </c>
      <c r="H108" s="90">
        <f t="shared" si="15"/>
        <v>461.50000000000006</v>
      </c>
      <c r="I108" s="90">
        <f t="shared" si="16"/>
        <v>833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>
        <f>2.4+138.5+0.9</f>
        <v>141.8</v>
      </c>
      <c r="E109" s="96">
        <f>D109/D108*100</f>
        <v>50.33723819666312</v>
      </c>
      <c r="F109" s="96">
        <f t="shared" si="17"/>
        <v>30.364025695931478</v>
      </c>
      <c r="G109" s="96">
        <f t="shared" si="14"/>
        <v>20.242683797287654</v>
      </c>
      <c r="H109" s="94">
        <f aca="true" t="shared" si="18" ref="H109:H152">B109-D109</f>
        <v>325.2</v>
      </c>
      <c r="I109" s="94">
        <f t="shared" si="16"/>
        <v>558.7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0.6505975653717105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>
        <v>80.5</v>
      </c>
      <c r="E119" s="89">
        <f>D119/D107*100</f>
        <v>0.27902559409921524</v>
      </c>
      <c r="F119" s="89">
        <f t="shared" si="17"/>
        <v>98.29059829059828</v>
      </c>
      <c r="G119" s="89">
        <f t="shared" si="14"/>
        <v>65.50040683482506</v>
      </c>
      <c r="H119" s="90">
        <f t="shared" si="18"/>
        <v>1.4000000000000057</v>
      </c>
      <c r="I119" s="90">
        <f t="shared" si="16"/>
        <v>42.400000000000006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>
        <v>80.5</v>
      </c>
      <c r="E120" s="96">
        <f>D120/D119*100</f>
        <v>100</v>
      </c>
      <c r="F120" s="96">
        <f t="shared" si="17"/>
        <v>98.89434889434888</v>
      </c>
      <c r="G120" s="96">
        <f t="shared" si="14"/>
        <v>65.92956592956594</v>
      </c>
      <c r="H120" s="94">
        <f t="shared" si="18"/>
        <v>0.9000000000000057</v>
      </c>
      <c r="I120" s="94">
        <f t="shared" si="16"/>
        <v>41.599999999999994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1623.8</v>
      </c>
      <c r="L122" s="153">
        <f>I108+I111+I113+I114+I117+I119+I121+I126+I127+I128+I130+I132+I136+I137+I139+I69</f>
        <v>2724.9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2369.7+173.7+321.7</f>
        <v>2865.0999999999995</v>
      </c>
      <c r="C125" s="98">
        <v>3262.8</v>
      </c>
      <c r="D125" s="99">
        <f>871.9+408.1+585.9</f>
        <v>1865.9</v>
      </c>
      <c r="E125" s="101">
        <f>D125/D107*100</f>
        <v>6.46750131713945</v>
      </c>
      <c r="F125" s="89">
        <f t="shared" si="17"/>
        <v>65.12512652263447</v>
      </c>
      <c r="G125" s="89">
        <f t="shared" si="14"/>
        <v>57.18707858281231</v>
      </c>
      <c r="H125" s="90">
        <f t="shared" si="18"/>
        <v>999.1999999999994</v>
      </c>
      <c r="I125" s="90">
        <f t="shared" si="16"/>
        <v>1396.9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>
        <v>2.2</v>
      </c>
      <c r="E127" s="101">
        <f>D127/D107*100</f>
        <v>0.007625544186562405</v>
      </c>
      <c r="F127" s="89">
        <f t="shared" si="17"/>
        <v>2.9333333333333336</v>
      </c>
      <c r="G127" s="89">
        <f t="shared" si="14"/>
        <v>1.955555555555556</v>
      </c>
      <c r="H127" s="90">
        <f t="shared" si="18"/>
        <v>72.8</v>
      </c>
      <c r="I127" s="90">
        <f t="shared" si="16"/>
        <v>110.3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f>7.7+12.9+2.8</f>
        <v>23.400000000000002</v>
      </c>
      <c r="E130" s="101">
        <f>D130/D107*100</f>
        <v>0.08110806089343649</v>
      </c>
      <c r="F130" s="89">
        <f t="shared" si="17"/>
        <v>14.904458598726118</v>
      </c>
      <c r="G130" s="89">
        <f t="shared" si="14"/>
        <v>9.936305732484078</v>
      </c>
      <c r="H130" s="90">
        <f t="shared" si="18"/>
        <v>133.6</v>
      </c>
      <c r="I130" s="90">
        <f t="shared" si="16"/>
        <v>212.1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32.9059829059829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>
        <v>3.4</v>
      </c>
      <c r="E139" s="101">
        <f>D139/D107*100</f>
        <v>0.011784931924687351</v>
      </c>
      <c r="F139" s="89">
        <f>D139/B139*100</f>
        <v>3.356367226061204</v>
      </c>
      <c r="G139" s="89">
        <f>D139/C139*100</f>
        <v>2.238314680710994</v>
      </c>
      <c r="H139" s="90">
        <f t="shared" si="18"/>
        <v>97.89999999999999</v>
      </c>
      <c r="I139" s="90">
        <f t="shared" si="16"/>
        <v>148.5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>
        <v>0.4</v>
      </c>
      <c r="E140" s="96">
        <f>D140/D139*100</f>
        <v>11.764705882352942</v>
      </c>
      <c r="F140" s="96">
        <f t="shared" si="17"/>
        <v>0.4069175991861649</v>
      </c>
      <c r="G140" s="96">
        <f>D140/C140*100</f>
        <v>0.2704530087897228</v>
      </c>
      <c r="H140" s="94">
        <f t="shared" si="18"/>
        <v>97.89999999999999</v>
      </c>
      <c r="I140" s="94">
        <f t="shared" si="16"/>
        <v>147.5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33.6+100.1+61.4</f>
        <v>195.1</v>
      </c>
      <c r="E141" s="101">
        <f>D141/D107*100</f>
        <v>0.6762471230901478</v>
      </c>
      <c r="F141" s="89">
        <f t="shared" si="17"/>
        <v>66.51892260484146</v>
      </c>
      <c r="G141" s="89">
        <f t="shared" si="14"/>
        <v>44.34090909090909</v>
      </c>
      <c r="H141" s="90">
        <f t="shared" si="18"/>
        <v>98.20000000000002</v>
      </c>
      <c r="I141" s="90">
        <f t="shared" si="16"/>
        <v>244.9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33.6+99.1+51.9</f>
        <v>184.6</v>
      </c>
      <c r="E142" s="96">
        <f>D142/D141*100</f>
        <v>94.61814454126089</v>
      </c>
      <c r="F142" s="96">
        <f aca="true" t="shared" si="19" ref="F142:F151">D142/B142*100</f>
        <v>68.85490488623647</v>
      </c>
      <c r="G142" s="96">
        <f t="shared" si="14"/>
        <v>45.85196224540486</v>
      </c>
      <c r="H142" s="94">
        <f t="shared" si="18"/>
        <v>83.50000000000003</v>
      </c>
      <c r="I142" s="94">
        <f t="shared" si="16"/>
        <v>218.00000000000003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1623.8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>
        <v>9.3</v>
      </c>
      <c r="E143" s="96">
        <f>D143/D141*100</f>
        <v>4.766786263454639</v>
      </c>
      <c r="F143" s="96">
        <f t="shared" si="19"/>
        <v>54.70588235294118</v>
      </c>
      <c r="G143" s="96">
        <f>D143/C143*100</f>
        <v>38.589211618257266</v>
      </c>
      <c r="H143" s="94">
        <f t="shared" si="18"/>
        <v>7.699999999999999</v>
      </c>
      <c r="I143" s="94">
        <f t="shared" si="16"/>
        <v>14.8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457.7+20.2+2395.4+103.8+376.7+1013.1+85.7+519.6+3989.1</f>
        <v>8961.300000000001</v>
      </c>
      <c r="E146" s="101">
        <f>D146/D107*100</f>
        <v>31.061267781382583</v>
      </c>
      <c r="F146" s="89">
        <f t="shared" si="19"/>
        <v>55.56120456081396</v>
      </c>
      <c r="G146" s="89">
        <f t="shared" si="14"/>
        <v>37.04087959327079</v>
      </c>
      <c r="H146" s="90">
        <f t="shared" si="18"/>
        <v>7167.4</v>
      </c>
      <c r="I146" s="90">
        <f t="shared" si="16"/>
        <v>15231.699999999999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>
        <f>3512+6190</f>
        <v>9702</v>
      </c>
      <c r="E151" s="101">
        <f>D151/D107*100</f>
        <v>33.628649862740204</v>
      </c>
      <c r="F151" s="89">
        <f t="shared" si="19"/>
        <v>100</v>
      </c>
      <c r="G151" s="89">
        <f t="shared" si="14"/>
        <v>94.52547277350715</v>
      </c>
      <c r="H151" s="90">
        <f t="shared" si="18"/>
        <v>0</v>
      </c>
      <c r="I151" s="90">
        <f>C151-D151</f>
        <v>561.8999999999996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1886.8+1886.8+1886.8+1886.8</f>
        <v>7547.2</v>
      </c>
      <c r="E152" s="101">
        <f>D152/D107*100</f>
        <v>26.159775947647173</v>
      </c>
      <c r="F152" s="89">
        <f t="shared" si="17"/>
        <v>66.66902229603194</v>
      </c>
      <c r="G152" s="89">
        <f t="shared" si="14"/>
        <v>44.447585394581864</v>
      </c>
      <c r="H152" s="90">
        <f t="shared" si="18"/>
        <v>3773.2</v>
      </c>
      <c r="I152" s="90">
        <f t="shared" si="16"/>
        <v>9432.8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33145.7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177392.6</v>
      </c>
      <c r="E154" s="25">
        <v>100</v>
      </c>
      <c r="F154" s="3">
        <f>D154/B154*100</f>
        <v>56.173286936189356</v>
      </c>
      <c r="G154" s="3">
        <f aca="true" t="shared" si="20" ref="G154:G160">D154/C154*100</f>
        <v>37.788661820824856</v>
      </c>
      <c r="H154" s="37">
        <f>B154-D154</f>
        <v>138402.69999999998</v>
      </c>
      <c r="I154" s="37">
        <f aca="true" t="shared" si="21" ref="I154:I160">C154-D154</f>
        <v>292040.79999999993</v>
      </c>
      <c r="K154" s="136">
        <f>D154-114199.9</f>
        <v>63192.70000000001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107549.8</v>
      </c>
      <c r="E155" s="6">
        <f>D155/D154*100</f>
        <v>60.62812090245026</v>
      </c>
      <c r="F155" s="6">
        <f aca="true" t="shared" si="22" ref="F155:F160">D155/B155*100</f>
        <v>71.95627084511142</v>
      </c>
      <c r="G155" s="6">
        <f t="shared" si="20"/>
        <v>47.474363575287505</v>
      </c>
      <c r="H155" s="49">
        <f aca="true" t="shared" si="23" ref="H155:H160">B155-D155</f>
        <v>41915.7</v>
      </c>
      <c r="I155" s="59">
        <f t="shared" si="21"/>
        <v>118993.10000000002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24915.900000000005</v>
      </c>
      <c r="C156" s="162">
        <f>C11+C23+C36+C55+C62+C92+C49+C143+C109+C112+C96+C140+C129</f>
        <v>35366.6</v>
      </c>
      <c r="D156" s="162">
        <f>D11+D23+D36+D55+D62+D92+D49+D143+D109+D112+D96+D140+D129</f>
        <v>2776.7</v>
      </c>
      <c r="E156" s="6">
        <f>D156/D154*100</f>
        <v>1.5652851359075854</v>
      </c>
      <c r="F156" s="6">
        <f t="shared" si="22"/>
        <v>11.144289389506296</v>
      </c>
      <c r="G156" s="6">
        <f t="shared" si="20"/>
        <v>7.85119293344568</v>
      </c>
      <c r="H156" s="49">
        <f>B156-D156</f>
        <v>22139.200000000004</v>
      </c>
      <c r="I156" s="59">
        <f t="shared" si="21"/>
        <v>32589.899999999998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3625.5</v>
      </c>
      <c r="E157" s="6">
        <f>D157/D154*100</f>
        <v>2.0437718371566795</v>
      </c>
      <c r="F157" s="6">
        <f t="shared" si="22"/>
        <v>39.104548445201864</v>
      </c>
      <c r="G157" s="6">
        <f t="shared" si="20"/>
        <v>26.580496638489116</v>
      </c>
      <c r="H157" s="49">
        <f t="shared" si="23"/>
        <v>5645.799999999999</v>
      </c>
      <c r="I157" s="59">
        <f t="shared" si="21"/>
        <v>10014.2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5247.000000000001</v>
      </c>
      <c r="E158" s="6">
        <f>D158/D154*100</f>
        <v>2.9578460431833125</v>
      </c>
      <c r="F158" s="6">
        <f t="shared" si="22"/>
        <v>42.77015626146286</v>
      </c>
      <c r="G158" s="6">
        <f t="shared" si="20"/>
        <v>28.469731580403796</v>
      </c>
      <c r="H158" s="49">
        <f>B158-D158</f>
        <v>7020.899999999997</v>
      </c>
      <c r="I158" s="59">
        <f t="shared" si="21"/>
        <v>13183.100000000002</v>
      </c>
      <c r="K158" s="153"/>
      <c r="L158" s="158"/>
    </row>
    <row r="159" spans="1:12" ht="18.75">
      <c r="A159" s="15" t="s">
        <v>2</v>
      </c>
      <c r="B159" s="48">
        <f>B9+B21+B47+B53+B123</f>
        <v>16.3</v>
      </c>
      <c r="C159" s="48">
        <f>C9+C21+C47+C53+C123</f>
        <v>16.3</v>
      </c>
      <c r="D159" s="48">
        <f>D9+D21+D47+D53+D123</f>
        <v>16.3</v>
      </c>
      <c r="E159" s="6">
        <f>D159/D154*100</f>
        <v>0.009188658376955972</v>
      </c>
      <c r="F159" s="6">
        <f t="shared" si="22"/>
        <v>100</v>
      </c>
      <c r="G159" s="6">
        <f t="shared" si="20"/>
        <v>100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119858.40000000001</v>
      </c>
      <c r="C160" s="61">
        <f>C154-C155-C156-C157-C158-C159</f>
        <v>175437.79999999993</v>
      </c>
      <c r="D160" s="61">
        <f>D154-D155-D156-D157-D158-D159</f>
        <v>58177.3</v>
      </c>
      <c r="E160" s="28">
        <f>D160/D154*100</f>
        <v>32.795787422925194</v>
      </c>
      <c r="F160" s="28">
        <f t="shared" si="22"/>
        <v>48.538358596477174</v>
      </c>
      <c r="G160" s="28">
        <f t="shared" si="20"/>
        <v>33.16121155190046</v>
      </c>
      <c r="H160" s="82">
        <f t="shared" si="23"/>
        <v>61681.100000000006</v>
      </c>
      <c r="I160" s="82">
        <f t="shared" si="21"/>
        <v>117260.49999999993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177392.6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177392.6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2019-02-08T10:46:26Z</cp:lastPrinted>
  <dcterms:created xsi:type="dcterms:W3CDTF">2000-06-20T04:48:00Z</dcterms:created>
  <dcterms:modified xsi:type="dcterms:W3CDTF">2019-02-14T05:44:47Z</dcterms:modified>
  <cp:category/>
  <cp:version/>
  <cp:contentType/>
  <cp:contentStatus/>
</cp:coreProperties>
</file>